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95" activeTab="0"/>
  </bookViews>
  <sheets>
    <sheet name="Calcul Ratio Nice " sheetId="1" r:id="rId1"/>
    <sheet name="Relevé" sheetId="2" state="hidden" r:id="rId2"/>
    <sheet name="Feuil1" sheetId="3" state="hidden" r:id="rId3"/>
  </sheets>
  <definedNames>
    <definedName name="_xlnm.Print_Area" localSheetId="0">'Calcul Ratio Nice '!$B$1:$U$39</definedName>
    <definedName name="_xlnm.Print_Area" localSheetId="1">'Relevé'!$A$1:$U$14</definedName>
  </definedNames>
  <calcPr fullCalcOnLoad="1"/>
</workbook>
</file>

<file path=xl/sharedStrings.xml><?xml version="1.0" encoding="utf-8"?>
<sst xmlns="http://schemas.openxmlformats.org/spreadsheetml/2006/main" count="161" uniqueCount="68">
  <si>
    <t>pied</t>
  </si>
  <si>
    <t xml:space="preserve">pouces </t>
  </si>
  <si>
    <t>=</t>
  </si>
  <si>
    <t>pouce</t>
  </si>
  <si>
    <t>pied carre</t>
  </si>
  <si>
    <t>unite</t>
  </si>
  <si>
    <t>cm3</t>
  </si>
  <si>
    <t>par pied carre</t>
  </si>
  <si>
    <t>1pied X 1 pied</t>
  </si>
  <si>
    <t>epaisseur d'huile</t>
  </si>
  <si>
    <t>micron</t>
  </si>
  <si>
    <t>Distances</t>
  </si>
  <si>
    <t>L3</t>
  </si>
  <si>
    <t>L4</t>
  </si>
  <si>
    <t>L5</t>
  </si>
  <si>
    <t>L6</t>
  </si>
  <si>
    <t>L7</t>
  </si>
  <si>
    <t>L18</t>
  </si>
  <si>
    <t>L19</t>
  </si>
  <si>
    <t>C20</t>
  </si>
  <si>
    <t>R19</t>
  </si>
  <si>
    <t>R18</t>
  </si>
  <si>
    <t>R7</t>
  </si>
  <si>
    <t>R6</t>
  </si>
  <si>
    <t>R5</t>
  </si>
  <si>
    <t>R4</t>
  </si>
  <si>
    <t>R3</t>
  </si>
  <si>
    <t>15'</t>
  </si>
  <si>
    <t>somme</t>
  </si>
  <si>
    <t>ratio</t>
  </si>
  <si>
    <t>25'</t>
  </si>
  <si>
    <t>2' &lt; End</t>
  </si>
  <si>
    <t>M</t>
  </si>
  <si>
    <t>DM</t>
  </si>
  <si>
    <t>CM</t>
  </si>
  <si>
    <t>MM</t>
  </si>
  <si>
    <t>diz</t>
  </si>
  <si>
    <t>Cent</t>
  </si>
  <si>
    <t>M2</t>
  </si>
  <si>
    <t>Dm2</t>
  </si>
  <si>
    <t>Cm2</t>
  </si>
  <si>
    <t>Mm2</t>
  </si>
  <si>
    <t>Diz2</t>
  </si>
  <si>
    <t>Cent2</t>
  </si>
  <si>
    <t>Mic2</t>
  </si>
  <si>
    <t>M3</t>
  </si>
  <si>
    <t>Dm3</t>
  </si>
  <si>
    <t>Cm3</t>
  </si>
  <si>
    <t>Mm3</t>
  </si>
  <si>
    <t>Diz3</t>
  </si>
  <si>
    <t>Cent3</t>
  </si>
  <si>
    <t>Mic3</t>
  </si>
  <si>
    <t>mm</t>
  </si>
  <si>
    <t>mm2</t>
  </si>
  <si>
    <t>mm3</t>
  </si>
  <si>
    <t>RATIO MOYEN</t>
  </si>
  <si>
    <t>22'</t>
  </si>
  <si>
    <t>BANDOL LE 09/09/2012   PROGRAMME N°  10   LONGUEUR   41 PIEDS   CONTROLEURS BOVA/MOTYL</t>
  </si>
  <si>
    <t>Ratio G</t>
  </si>
  <si>
    <t>Ratio D</t>
  </si>
  <si>
    <t>RATIOS DE LONGUEUR</t>
  </si>
  <si>
    <t>RATIO LONGITUDINAL MOYEN</t>
  </si>
  <si>
    <t>Somme</t>
  </si>
  <si>
    <t>Ratio</t>
  </si>
  <si>
    <t>Ratio15/39</t>
  </si>
  <si>
    <t>Ratio15/23</t>
  </si>
  <si>
    <t>Ratio23/39</t>
  </si>
  <si>
    <t>40 Pieds Piste 5 Contrôleur JC BOVA Programme 1 Nice 25/09/2020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</si>
</sst>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00"/>
    <numFmt numFmtId="168" formatCode="0.00000"/>
    <numFmt numFmtId="169" formatCode="0.0000"/>
    <numFmt numFmtId="170" formatCode="0.000"/>
  </numFmts>
  <fonts count="6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sz val="48"/>
      <name val="Arial"/>
      <family val="0"/>
    </font>
    <font>
      <sz val="26"/>
      <name val="Arial"/>
      <family val="0"/>
    </font>
    <font>
      <b/>
      <sz val="26"/>
      <name val="Times New Roman"/>
      <family val="1"/>
    </font>
    <font>
      <b/>
      <sz val="26"/>
      <color indexed="12"/>
      <name val="Arial"/>
      <family val="2"/>
    </font>
    <font>
      <b/>
      <sz val="26"/>
      <color indexed="10"/>
      <name val="Arial"/>
      <family val="2"/>
    </font>
    <font>
      <sz val="11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2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2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0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>
        <color theme="3" tint="-0.24993999302387238"/>
      </left>
      <right>
        <color indexed="63"/>
      </right>
      <top style="thick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thick">
        <color theme="3" tint="-0.24993999302387238"/>
      </top>
      <bottom>
        <color indexed="63"/>
      </bottom>
    </border>
    <border>
      <left>
        <color indexed="63"/>
      </left>
      <right style="thick">
        <color theme="3" tint="-0.24993999302387238"/>
      </right>
      <top style="thick">
        <color theme="3" tint="-0.24993999302387238"/>
      </top>
      <bottom>
        <color indexed="63"/>
      </bottom>
    </border>
    <border>
      <left style="thick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24993999302387238"/>
      </right>
      <top>
        <color indexed="63"/>
      </top>
      <bottom>
        <color indexed="63"/>
      </bottom>
    </border>
    <border>
      <left style="thick">
        <color theme="3" tint="-0.24993999302387238"/>
      </left>
      <right>
        <color indexed="63"/>
      </right>
      <top>
        <color indexed="63"/>
      </top>
      <bottom style="thick">
        <color theme="3" tint="-0.24993999302387238"/>
      </bottom>
    </border>
    <border>
      <left>
        <color indexed="63"/>
      </left>
      <right style="thick">
        <color theme="3" tint="-0.24993999302387238"/>
      </right>
      <top>
        <color indexed="63"/>
      </top>
      <bottom style="thick">
        <color theme="3" tint="-0.2499399930238723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2499399930238723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3" fillId="0" borderId="12" xfId="50" applyNumberFormat="1" applyBorder="1" applyAlignment="1">
      <alignment horizontal="right" wrapText="1"/>
      <protection/>
    </xf>
    <xf numFmtId="0" fontId="3" fillId="0" borderId="0" xfId="50" applyAlignment="1">
      <alignment horizontal="right" wrapText="1"/>
      <protection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166" fontId="3" fillId="0" borderId="0" xfId="50" applyNumberFormat="1" applyAlignment="1">
      <alignment horizontal="right" wrapText="1"/>
      <protection/>
    </xf>
    <xf numFmtId="0" fontId="6" fillId="34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9" fillId="0" borderId="0" xfId="0" applyNumberFormat="1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26" xfId="0" applyFill="1" applyBorder="1" applyAlignment="1">
      <alignment/>
    </xf>
    <xf numFmtId="0" fontId="0" fillId="35" borderId="0" xfId="0" applyFont="1" applyFill="1" applyAlignment="1">
      <alignment/>
    </xf>
    <xf numFmtId="0" fontId="13" fillId="35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63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6" fontId="14" fillId="37" borderId="16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65" fillId="0" borderId="27" xfId="0" applyFont="1" applyBorder="1" applyAlignment="1">
      <alignment vertical="center"/>
    </xf>
    <xf numFmtId="2" fontId="66" fillId="37" borderId="16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166" fontId="14" fillId="36" borderId="18" xfId="0" applyNumberFormat="1" applyFont="1" applyFill="1" applyBorder="1" applyAlignment="1">
      <alignment horizontal="center" vertical="center"/>
    </xf>
    <xf numFmtId="0" fontId="17" fillId="36" borderId="32" xfId="0" applyFont="1" applyFill="1" applyBorder="1" applyAlignment="1">
      <alignment vertical="center"/>
    </xf>
    <xf numFmtId="0" fontId="17" fillId="35" borderId="0" xfId="0" applyFont="1" applyFill="1" applyAlignment="1">
      <alignment/>
    </xf>
    <xf numFmtId="0" fontId="67" fillId="35" borderId="0" xfId="0" applyFont="1" applyFill="1" applyAlignment="1">
      <alignment horizontal="center" vertical="center"/>
    </xf>
    <xf numFmtId="2" fontId="17" fillId="35" borderId="0" xfId="0" applyNumberFormat="1" applyFont="1" applyFill="1" applyAlignment="1">
      <alignment/>
    </xf>
    <xf numFmtId="166" fontId="67" fillId="35" borderId="0" xfId="0" applyNumberFormat="1" applyFont="1" applyFill="1" applyAlignment="1">
      <alignment horizontal="center" vertical="center"/>
    </xf>
    <xf numFmtId="0" fontId="17" fillId="0" borderId="33" xfId="0" applyFont="1" applyBorder="1" applyAlignment="1">
      <alignment/>
    </xf>
    <xf numFmtId="0" fontId="17" fillId="0" borderId="0" xfId="0" applyFont="1" applyAlignment="1">
      <alignment/>
    </xf>
    <xf numFmtId="0" fontId="15" fillId="0" borderId="28" xfId="0" applyFont="1" applyBorder="1" applyAlignment="1">
      <alignment horizontal="center" vertical="center"/>
    </xf>
    <xf numFmtId="0" fontId="19" fillId="0" borderId="0" xfId="50" applyFont="1" applyAlignment="1">
      <alignment horizontal="center" vertical="center" wrapText="1"/>
      <protection/>
    </xf>
    <xf numFmtId="166" fontId="14" fillId="38" borderId="0" xfId="0" applyNumberFormat="1" applyFont="1" applyFill="1" applyAlignment="1">
      <alignment horizontal="center" vertical="center"/>
    </xf>
    <xf numFmtId="166" fontId="21" fillId="0" borderId="16" xfId="50" applyNumberFormat="1" applyFont="1" applyBorder="1" applyAlignment="1">
      <alignment horizontal="center" vertical="center" wrapText="1"/>
      <protection/>
    </xf>
    <xf numFmtId="0" fontId="21" fillId="0" borderId="0" xfId="50" applyFont="1" applyAlignment="1">
      <alignment horizontal="center" vertical="center" wrapText="1"/>
      <protection/>
    </xf>
    <xf numFmtId="166" fontId="21" fillId="0" borderId="0" xfId="50" applyNumberFormat="1" applyFont="1" applyAlignment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166" fontId="21" fillId="38" borderId="16" xfId="50" applyNumberFormat="1" applyFont="1" applyFill="1" applyBorder="1" applyAlignment="1">
      <alignment horizontal="center" vertical="center" wrapText="1"/>
      <protection/>
    </xf>
    <xf numFmtId="0" fontId="18" fillId="0" borderId="0" xfId="50" applyFont="1" applyAlignment="1">
      <alignment horizontal="center" vertical="center" wrapText="1"/>
      <protection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34" xfId="0" applyFont="1" applyFill="1" applyBorder="1" applyAlignment="1">
      <alignment horizontal="center" vertical="center" wrapText="1"/>
    </xf>
    <xf numFmtId="0" fontId="20" fillId="35" borderId="35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166" fontId="63" fillId="0" borderId="0" xfId="0" applyNumberFormat="1" applyFont="1" applyAlignment="1">
      <alignment horizontal="center" vertical="center"/>
    </xf>
    <xf numFmtId="0" fontId="22" fillId="0" borderId="0" xfId="50" applyFont="1" applyAlignment="1">
      <alignment horizontal="center" vertical="center" wrapText="1"/>
      <protection/>
    </xf>
    <xf numFmtId="166" fontId="22" fillId="0" borderId="0" xfId="50" applyNumberFormat="1" applyFont="1" applyAlignment="1">
      <alignment horizontal="center" vertical="center" wrapText="1"/>
      <protection/>
    </xf>
    <xf numFmtId="0" fontId="15" fillId="0" borderId="1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8" fillId="0" borderId="36" xfId="50" applyFont="1" applyBorder="1" applyAlignment="1">
      <alignment horizontal="center" vertical="center" wrapText="1"/>
      <protection/>
    </xf>
    <xf numFmtId="0" fontId="22" fillId="0" borderId="33" xfId="50" applyFont="1" applyBorder="1" applyAlignment="1">
      <alignment horizontal="center" vertical="center" wrapText="1"/>
      <protection/>
    </xf>
    <xf numFmtId="166" fontId="63" fillId="0" borderId="28" xfId="0" applyNumberFormat="1" applyFont="1" applyBorder="1" applyAlignment="1">
      <alignment horizontal="center" vertical="center"/>
    </xf>
    <xf numFmtId="166" fontId="11" fillId="0" borderId="28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166" fontId="11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37" xfId="50" applyFont="1" applyBorder="1" applyAlignment="1">
      <alignment horizontal="center" wrapText="1"/>
      <protection/>
    </xf>
    <xf numFmtId="166" fontId="5" fillId="0" borderId="38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"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7"/>
  <sheetViews>
    <sheetView tabSelected="1" zoomScale="70" zoomScaleNormal="70" zoomScalePageLayoutView="0" workbookViewId="0" topLeftCell="A1">
      <selection activeCell="U11" sqref="U11"/>
    </sheetView>
  </sheetViews>
  <sheetFormatPr defaultColWidth="11.421875" defaultRowHeight="12.75"/>
  <cols>
    <col min="1" max="1" width="11.421875" style="36" customWidth="1"/>
    <col min="2" max="2" width="2.7109375" style="36" customWidth="1"/>
    <col min="9" max="9" width="4.7109375" style="0" customWidth="1"/>
    <col min="15" max="15" width="4.7109375" style="0" customWidth="1"/>
    <col min="18" max="18" width="11.421875" style="0" customWidth="1"/>
    <col min="21" max="21" width="2.7109375" style="35" customWidth="1"/>
    <col min="22" max="46" width="11.421875" style="36" customWidth="1"/>
  </cols>
  <sheetData>
    <row r="1" spans="2:21" s="35" customFormat="1" ht="13.5" thickTop="1"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</row>
    <row r="2" spans="1:21" ht="54.75" customHeight="1">
      <c r="A2" s="35"/>
      <c r="B2" s="40"/>
      <c r="C2" s="86" t="s">
        <v>67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U2" s="41"/>
    </row>
    <row r="3" spans="1:21" ht="13.5" thickBot="1">
      <c r="A3" s="35"/>
      <c r="B3" s="40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41"/>
    </row>
    <row r="4" spans="1:21" ht="30" customHeight="1" thickBot="1">
      <c r="A4" s="35"/>
      <c r="B4" s="40"/>
      <c r="C4" s="33" t="s">
        <v>11</v>
      </c>
      <c r="D4" s="34" t="s">
        <v>12</v>
      </c>
      <c r="E4" s="34" t="s">
        <v>13</v>
      </c>
      <c r="F4" s="34" t="s">
        <v>14</v>
      </c>
      <c r="G4" s="34" t="s">
        <v>15</v>
      </c>
      <c r="H4" s="34" t="s">
        <v>16</v>
      </c>
      <c r="I4" s="11"/>
      <c r="J4" s="34" t="s">
        <v>17</v>
      </c>
      <c r="K4" s="34" t="s">
        <v>18</v>
      </c>
      <c r="L4" s="34" t="s">
        <v>19</v>
      </c>
      <c r="M4" s="34" t="s">
        <v>20</v>
      </c>
      <c r="N4" s="34" t="s">
        <v>21</v>
      </c>
      <c r="O4" s="11"/>
      <c r="P4" s="34" t="s">
        <v>22</v>
      </c>
      <c r="Q4" s="34" t="s">
        <v>23</v>
      </c>
      <c r="R4" s="34" t="s">
        <v>24</v>
      </c>
      <c r="S4" s="34" t="s">
        <v>25</v>
      </c>
      <c r="T4" s="34" t="s">
        <v>26</v>
      </c>
      <c r="U4" s="41"/>
    </row>
    <row r="5" spans="1:21" ht="30" customHeight="1" thickBot="1">
      <c r="A5" s="35"/>
      <c r="B5" s="40"/>
      <c r="C5" s="33" t="s">
        <v>27</v>
      </c>
      <c r="D5" s="80">
        <v>18.4</v>
      </c>
      <c r="E5" s="80">
        <v>19.2</v>
      </c>
      <c r="F5" s="80">
        <v>19.8</v>
      </c>
      <c r="G5" s="80">
        <v>20.5</v>
      </c>
      <c r="H5" s="80">
        <v>21.5</v>
      </c>
      <c r="I5" s="81"/>
      <c r="J5" s="80">
        <v>47.8</v>
      </c>
      <c r="K5" s="80">
        <v>42</v>
      </c>
      <c r="L5" s="80">
        <v>37.9</v>
      </c>
      <c r="M5" s="80">
        <v>39.5</v>
      </c>
      <c r="N5" s="80">
        <v>43.7</v>
      </c>
      <c r="O5" s="81"/>
      <c r="P5" s="80">
        <v>18.7</v>
      </c>
      <c r="Q5" s="80">
        <v>16.4</v>
      </c>
      <c r="R5" s="80">
        <v>15.1</v>
      </c>
      <c r="S5" s="80">
        <v>15.6</v>
      </c>
      <c r="T5" s="80">
        <v>16.3</v>
      </c>
      <c r="U5" s="41"/>
    </row>
    <row r="6" spans="1:21" ht="30" customHeight="1">
      <c r="A6" s="35"/>
      <c r="B6" s="40"/>
      <c r="C6" s="11" t="s">
        <v>62</v>
      </c>
      <c r="D6" s="96">
        <f>SUM(D5:H5)</f>
        <v>99.39999999999999</v>
      </c>
      <c r="E6" s="96"/>
      <c r="F6" s="96"/>
      <c r="G6" s="96"/>
      <c r="H6" s="96"/>
      <c r="I6" s="81"/>
      <c r="J6" s="96">
        <f>SUM(J5:N5)</f>
        <v>210.89999999999998</v>
      </c>
      <c r="K6" s="96"/>
      <c r="L6" s="96"/>
      <c r="M6" s="96"/>
      <c r="N6" s="96"/>
      <c r="O6" s="81"/>
      <c r="P6" s="102">
        <f>SUM(P5:T5)</f>
        <v>82.1</v>
      </c>
      <c r="Q6" s="102"/>
      <c r="R6" s="102"/>
      <c r="S6" s="102"/>
      <c r="T6" s="102"/>
      <c r="U6" s="41"/>
    </row>
    <row r="7" spans="1:21" ht="30" customHeight="1" thickBot="1">
      <c r="A7" s="35"/>
      <c r="B7" s="40"/>
      <c r="C7" s="11" t="s">
        <v>63</v>
      </c>
      <c r="D7" s="95">
        <f>SUM(J6/D6)</f>
        <v>2.1217303822937623</v>
      </c>
      <c r="E7" s="95"/>
      <c r="F7" s="95"/>
      <c r="G7" s="95"/>
      <c r="H7" s="95"/>
      <c r="I7" s="64"/>
      <c r="J7" s="64"/>
      <c r="K7" s="64"/>
      <c r="L7" s="64"/>
      <c r="M7" s="64"/>
      <c r="N7" s="64"/>
      <c r="O7" s="64"/>
      <c r="P7" s="103">
        <f>SUM(J6/P6)</f>
        <v>2.568818514007308</v>
      </c>
      <c r="Q7" s="103"/>
      <c r="R7" s="103"/>
      <c r="S7" s="103"/>
      <c r="T7" s="103"/>
      <c r="U7" s="41"/>
    </row>
    <row r="8" spans="1:21" ht="30" customHeight="1" thickBot="1">
      <c r="A8" s="35"/>
      <c r="B8" s="40"/>
      <c r="C8" s="33" t="s">
        <v>56</v>
      </c>
      <c r="D8" s="80">
        <v>15</v>
      </c>
      <c r="E8" s="80">
        <v>18.2</v>
      </c>
      <c r="F8" s="80">
        <v>19.3</v>
      </c>
      <c r="G8" s="80">
        <v>20.2</v>
      </c>
      <c r="H8" s="80">
        <v>20.6</v>
      </c>
      <c r="I8" s="81"/>
      <c r="J8" s="80">
        <v>49.9</v>
      </c>
      <c r="K8" s="80">
        <v>48.2</v>
      </c>
      <c r="L8" s="80">
        <v>44</v>
      </c>
      <c r="M8" s="80">
        <v>48</v>
      </c>
      <c r="N8" s="80">
        <v>53.2</v>
      </c>
      <c r="O8" s="82"/>
      <c r="P8" s="80">
        <v>14.4</v>
      </c>
      <c r="Q8" s="80">
        <v>15</v>
      </c>
      <c r="R8" s="80">
        <v>13.9</v>
      </c>
      <c r="S8" s="80">
        <v>15.2</v>
      </c>
      <c r="T8" s="80">
        <v>15.5</v>
      </c>
      <c r="U8" s="41"/>
    </row>
    <row r="9" spans="1:21" ht="30" customHeight="1">
      <c r="A9" s="35"/>
      <c r="B9" s="40"/>
      <c r="C9" s="11" t="s">
        <v>62</v>
      </c>
      <c r="D9" s="97">
        <f>SUM(D8:H8)</f>
        <v>93.30000000000001</v>
      </c>
      <c r="E9" s="96"/>
      <c r="F9" s="96"/>
      <c r="G9" s="96"/>
      <c r="H9" s="96"/>
      <c r="I9" s="81"/>
      <c r="J9" s="96">
        <f>SUM(J8:N8)</f>
        <v>243.3</v>
      </c>
      <c r="K9" s="96"/>
      <c r="L9" s="96"/>
      <c r="M9" s="96"/>
      <c r="N9" s="96"/>
      <c r="O9" s="81"/>
      <c r="P9" s="96">
        <f>SUM(P8:T8)</f>
        <v>74</v>
      </c>
      <c r="Q9" s="96"/>
      <c r="R9" s="96"/>
      <c r="S9" s="96"/>
      <c r="T9" s="96"/>
      <c r="U9" s="41"/>
    </row>
    <row r="10" spans="1:21" ht="30" customHeight="1" thickBot="1">
      <c r="A10" s="35"/>
      <c r="B10" s="40"/>
      <c r="C10" s="11" t="s">
        <v>63</v>
      </c>
      <c r="D10" s="95">
        <f>SUM(J9/D9)</f>
        <v>2.607717041800643</v>
      </c>
      <c r="E10" s="95"/>
      <c r="F10" s="95"/>
      <c r="G10" s="95"/>
      <c r="H10" s="95"/>
      <c r="I10" s="64"/>
      <c r="J10" s="64"/>
      <c r="K10" s="64"/>
      <c r="L10" s="64"/>
      <c r="M10" s="64"/>
      <c r="N10" s="64"/>
      <c r="O10" s="64"/>
      <c r="P10" s="95">
        <f>SUM(J9/P9)</f>
        <v>3.287837837837838</v>
      </c>
      <c r="Q10" s="95"/>
      <c r="R10" s="95"/>
      <c r="S10" s="95"/>
      <c r="T10" s="95"/>
      <c r="U10" s="41"/>
    </row>
    <row r="11" spans="1:21" ht="30" customHeight="1" thickBot="1">
      <c r="A11" s="35"/>
      <c r="B11" s="40"/>
      <c r="C11" s="33" t="s">
        <v>31</v>
      </c>
      <c r="D11" s="80">
        <v>4</v>
      </c>
      <c r="E11" s="80">
        <v>4.9</v>
      </c>
      <c r="F11" s="80">
        <v>5.2</v>
      </c>
      <c r="G11" s="80">
        <v>5.3</v>
      </c>
      <c r="H11" s="80">
        <v>5.8</v>
      </c>
      <c r="I11" s="82"/>
      <c r="J11" s="80">
        <v>13.6</v>
      </c>
      <c r="K11" s="80">
        <v>12.3</v>
      </c>
      <c r="L11" s="80">
        <v>10.6</v>
      </c>
      <c r="M11" s="80">
        <v>11.4</v>
      </c>
      <c r="N11" s="80">
        <v>13.5</v>
      </c>
      <c r="O11" s="82"/>
      <c r="P11" s="80">
        <v>4.1</v>
      </c>
      <c r="Q11" s="80">
        <v>5</v>
      </c>
      <c r="R11" s="80">
        <v>4.5</v>
      </c>
      <c r="S11" s="80">
        <v>4.8</v>
      </c>
      <c r="T11" s="80">
        <v>4.1</v>
      </c>
      <c r="U11" s="41"/>
    </row>
    <row r="12" spans="1:21" ht="30" customHeight="1">
      <c r="A12" s="35"/>
      <c r="B12" s="40"/>
      <c r="C12" s="11" t="s">
        <v>62</v>
      </c>
      <c r="D12" s="96">
        <f>SUM(D11:H11)</f>
        <v>25.200000000000003</v>
      </c>
      <c r="E12" s="96"/>
      <c r="F12" s="96"/>
      <c r="G12" s="96"/>
      <c r="H12" s="96"/>
      <c r="I12" s="83"/>
      <c r="J12" s="97">
        <f>SUM(J11:N11)</f>
        <v>61.4</v>
      </c>
      <c r="K12" s="96"/>
      <c r="L12" s="96"/>
      <c r="M12" s="96"/>
      <c r="N12" s="96"/>
      <c r="O12" s="83"/>
      <c r="P12" s="96">
        <f>SUM(P11:T11)</f>
        <v>22.5</v>
      </c>
      <c r="Q12" s="96"/>
      <c r="R12" s="96"/>
      <c r="S12" s="96"/>
      <c r="T12" s="96"/>
      <c r="U12" s="41"/>
    </row>
    <row r="13" spans="1:21" ht="30" customHeight="1" thickBot="1">
      <c r="A13" s="35"/>
      <c r="B13" s="40"/>
      <c r="C13" s="11" t="s">
        <v>63</v>
      </c>
      <c r="D13" s="95">
        <f>SUM(J12/D12)</f>
        <v>2.4365079365079363</v>
      </c>
      <c r="E13" s="95"/>
      <c r="F13" s="95"/>
      <c r="G13" s="95"/>
      <c r="H13" s="95"/>
      <c r="I13" s="64"/>
      <c r="J13" s="64"/>
      <c r="K13" s="64"/>
      <c r="L13" s="64"/>
      <c r="M13" s="64"/>
      <c r="N13" s="64"/>
      <c r="O13" s="64"/>
      <c r="P13" s="95">
        <f>SUM(J12/P12)</f>
        <v>2.7288888888888887</v>
      </c>
      <c r="Q13" s="95"/>
      <c r="R13" s="95"/>
      <c r="S13" s="95"/>
      <c r="T13" s="95"/>
      <c r="U13" s="41"/>
    </row>
    <row r="14" spans="1:21" ht="30" customHeight="1" thickBot="1">
      <c r="A14" s="35"/>
      <c r="B14" s="40"/>
      <c r="C14" s="63"/>
      <c r="D14" s="63"/>
      <c r="E14" s="92" t="s">
        <v>58</v>
      </c>
      <c r="F14" s="93"/>
      <c r="G14" s="94"/>
      <c r="H14" s="63"/>
      <c r="I14" s="63"/>
      <c r="J14" s="63"/>
      <c r="K14" s="89" t="s">
        <v>55</v>
      </c>
      <c r="L14" s="90"/>
      <c r="M14" s="91"/>
      <c r="N14" s="63"/>
      <c r="O14" s="63"/>
      <c r="P14" s="63"/>
      <c r="Q14" s="92" t="s">
        <v>59</v>
      </c>
      <c r="R14" s="93"/>
      <c r="S14" s="94"/>
      <c r="T14" s="63"/>
      <c r="U14" s="41"/>
    </row>
    <row r="15" spans="1:21" ht="30" customHeight="1" thickBot="1">
      <c r="A15" s="35"/>
      <c r="B15" s="40"/>
      <c r="C15" s="63"/>
      <c r="D15" s="63"/>
      <c r="E15" s="65"/>
      <c r="F15" s="66">
        <f>+F18/F20</f>
        <v>2.3662230380908675</v>
      </c>
      <c r="G15" s="67"/>
      <c r="H15" s="63"/>
      <c r="I15" s="63"/>
      <c r="J15" s="63"/>
      <c r="K15" s="68"/>
      <c r="L15" s="55">
        <f>+G18/G19</f>
        <v>2.6007566204287516</v>
      </c>
      <c r="M15" s="69"/>
      <c r="N15" s="63"/>
      <c r="O15" s="63"/>
      <c r="P15" s="63"/>
      <c r="Q15" s="65"/>
      <c r="R15" s="66">
        <f>+F18/F19</f>
        <v>2.8868980963045914</v>
      </c>
      <c r="S15" s="67"/>
      <c r="T15" s="63"/>
      <c r="U15" s="41"/>
    </row>
    <row r="16" spans="1:21" ht="12" customHeight="1">
      <c r="A16" s="35"/>
      <c r="B16" s="40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41"/>
    </row>
    <row r="17" spans="2:21" s="35" customFormat="1" ht="12" customHeight="1" thickBot="1">
      <c r="B17" s="4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43"/>
    </row>
    <row r="18" spans="2:21" s="36" customFormat="1" ht="9.75" customHeight="1" thickTop="1">
      <c r="B18" s="44"/>
      <c r="C18" s="71"/>
      <c r="D18" s="71"/>
      <c r="E18" s="71"/>
      <c r="F18" s="72">
        <f>J6+J9+J12</f>
        <v>515.6</v>
      </c>
      <c r="G18" s="72">
        <f>F18*2</f>
        <v>1031.2</v>
      </c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56"/>
    </row>
    <row r="19" spans="2:21" s="36" customFormat="1" ht="9.75" customHeight="1">
      <c r="B19" s="44"/>
      <c r="C19" s="71"/>
      <c r="D19" s="73"/>
      <c r="E19" s="71"/>
      <c r="F19" s="72">
        <f>P6+P9+P12</f>
        <v>178.6</v>
      </c>
      <c r="G19" s="72">
        <f>SUM(F19:F20)</f>
        <v>396.5</v>
      </c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56"/>
    </row>
    <row r="20" spans="2:21" s="36" customFormat="1" ht="9.75" customHeight="1" thickBot="1">
      <c r="B20" s="44"/>
      <c r="C20" s="71"/>
      <c r="D20" s="71"/>
      <c r="E20" s="71"/>
      <c r="F20" s="74">
        <f>D6+D9+D12</f>
        <v>217.89999999999998</v>
      </c>
      <c r="G20" s="72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56"/>
    </row>
    <row r="21" spans="2:21" s="36" customFormat="1" ht="12.75">
      <c r="B21" s="57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58"/>
    </row>
    <row r="22" spans="2:21" s="36" customFormat="1" ht="13.5" thickBot="1">
      <c r="B22" s="59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60"/>
    </row>
    <row r="23" spans="2:21" s="36" customFormat="1" ht="30" customHeight="1" thickBot="1">
      <c r="B23" s="59"/>
      <c r="C23" s="51"/>
      <c r="D23" s="51"/>
      <c r="E23" s="51"/>
      <c r="F23" s="51"/>
      <c r="G23" s="51"/>
      <c r="H23" s="51"/>
      <c r="I23" s="51"/>
      <c r="J23" s="98" t="s">
        <v>60</v>
      </c>
      <c r="K23" s="99"/>
      <c r="L23" s="99"/>
      <c r="M23" s="99"/>
      <c r="N23" s="100"/>
      <c r="O23" s="51"/>
      <c r="P23" s="51"/>
      <c r="Q23" s="51"/>
      <c r="R23" s="51"/>
      <c r="S23" s="51"/>
      <c r="T23" s="51"/>
      <c r="U23" s="60"/>
    </row>
    <row r="24" spans="2:21" s="36" customFormat="1" ht="12.75" customHeight="1" thickBot="1">
      <c r="B24" s="59"/>
      <c r="C24" s="51"/>
      <c r="D24" s="51"/>
      <c r="E24" s="51"/>
      <c r="F24" s="51"/>
      <c r="G24" s="51"/>
      <c r="H24" s="51"/>
      <c r="I24" s="51"/>
      <c r="J24" s="77"/>
      <c r="K24" s="77"/>
      <c r="L24" s="77"/>
      <c r="M24" s="77"/>
      <c r="N24" s="77"/>
      <c r="O24" s="51"/>
      <c r="P24" s="51"/>
      <c r="Q24" s="51"/>
      <c r="R24" s="51"/>
      <c r="S24" s="51"/>
      <c r="T24" s="51"/>
      <c r="U24" s="60"/>
    </row>
    <row r="25" spans="2:21" s="36" customFormat="1" ht="30" customHeight="1" thickBot="1">
      <c r="B25" s="59"/>
      <c r="C25" s="33" t="s">
        <v>11</v>
      </c>
      <c r="D25" s="34" t="s">
        <v>12</v>
      </c>
      <c r="E25" s="34" t="s">
        <v>13</v>
      </c>
      <c r="F25" s="34" t="s">
        <v>14</v>
      </c>
      <c r="G25" s="34" t="s">
        <v>15</v>
      </c>
      <c r="H25" s="34" t="s">
        <v>16</v>
      </c>
      <c r="I25" s="11"/>
      <c r="J25" s="34" t="s">
        <v>17</v>
      </c>
      <c r="K25" s="34" t="s">
        <v>18</v>
      </c>
      <c r="L25" s="34" t="s">
        <v>19</v>
      </c>
      <c r="M25" s="34" t="s">
        <v>20</v>
      </c>
      <c r="N25" s="34" t="s">
        <v>21</v>
      </c>
      <c r="O25" s="11"/>
      <c r="P25" s="34" t="s">
        <v>22</v>
      </c>
      <c r="Q25" s="34" t="s">
        <v>23</v>
      </c>
      <c r="R25" s="34" t="s">
        <v>24</v>
      </c>
      <c r="S25" s="34" t="s">
        <v>25</v>
      </c>
      <c r="T25" s="34" t="s">
        <v>26</v>
      </c>
      <c r="U25" s="60"/>
    </row>
    <row r="26" spans="2:21" s="36" customFormat="1" ht="30" customHeight="1" thickBot="1">
      <c r="B26" s="59"/>
      <c r="C26" s="33" t="s">
        <v>27</v>
      </c>
      <c r="D26" s="80">
        <f>D5</f>
        <v>18.4</v>
      </c>
      <c r="E26" s="80">
        <f>E5</f>
        <v>19.2</v>
      </c>
      <c r="F26" s="80">
        <f>F5</f>
        <v>19.8</v>
      </c>
      <c r="G26" s="80">
        <f>G5</f>
        <v>20.5</v>
      </c>
      <c r="H26" s="80">
        <f>H5</f>
        <v>21.5</v>
      </c>
      <c r="I26" s="81"/>
      <c r="J26" s="80">
        <f>J5</f>
        <v>47.8</v>
      </c>
      <c r="K26" s="80">
        <f>K5</f>
        <v>42</v>
      </c>
      <c r="L26" s="80">
        <f>L5</f>
        <v>37.9</v>
      </c>
      <c r="M26" s="80">
        <f>M5</f>
        <v>39.5</v>
      </c>
      <c r="N26" s="80">
        <f>N5</f>
        <v>43.7</v>
      </c>
      <c r="O26" s="81"/>
      <c r="P26" s="84">
        <f>P5</f>
        <v>18.7</v>
      </c>
      <c r="Q26" s="80">
        <f>Q5</f>
        <v>16.4</v>
      </c>
      <c r="R26" s="80">
        <f>R5</f>
        <v>15.1</v>
      </c>
      <c r="S26" s="80">
        <f>S5</f>
        <v>15.6</v>
      </c>
      <c r="T26" s="80">
        <f>T5</f>
        <v>16.3</v>
      </c>
      <c r="U26" s="60"/>
    </row>
    <row r="27" spans="2:21" s="36" customFormat="1" ht="30" customHeight="1" thickBot="1">
      <c r="B27" s="59"/>
      <c r="C27" s="11" t="s">
        <v>62</v>
      </c>
      <c r="D27" s="85">
        <f>SUM(D26:H26)</f>
        <v>99.39999999999999</v>
      </c>
      <c r="E27" s="85"/>
      <c r="F27" s="85"/>
      <c r="G27" s="85"/>
      <c r="H27" s="85"/>
      <c r="I27" s="78"/>
      <c r="J27" s="85">
        <f>SUM(J26:N26)</f>
        <v>210.89999999999998</v>
      </c>
      <c r="K27" s="85"/>
      <c r="L27" s="85"/>
      <c r="M27" s="85"/>
      <c r="N27" s="85"/>
      <c r="O27" s="78"/>
      <c r="P27" s="101">
        <f>SUM(P26:T26)</f>
        <v>82.1</v>
      </c>
      <c r="Q27" s="101"/>
      <c r="R27" s="101"/>
      <c r="S27" s="101"/>
      <c r="T27" s="101"/>
      <c r="U27" s="60"/>
    </row>
    <row r="28" spans="2:21" s="36" customFormat="1" ht="30" customHeight="1" thickBot="1">
      <c r="B28" s="59"/>
      <c r="C28" s="33" t="s">
        <v>56</v>
      </c>
      <c r="D28" s="84">
        <f>D8</f>
        <v>15</v>
      </c>
      <c r="E28" s="84">
        <f>E8</f>
        <v>18.2</v>
      </c>
      <c r="F28" s="84">
        <f>F8</f>
        <v>19.3</v>
      </c>
      <c r="G28" s="84">
        <f>G8</f>
        <v>20.2</v>
      </c>
      <c r="H28" s="84">
        <f>H8</f>
        <v>20.6</v>
      </c>
      <c r="I28" s="81"/>
      <c r="J28" s="84">
        <f>J8</f>
        <v>49.9</v>
      </c>
      <c r="K28" s="84">
        <f>K8</f>
        <v>48.2</v>
      </c>
      <c r="L28" s="84">
        <f>L8</f>
        <v>44</v>
      </c>
      <c r="M28" s="84">
        <f>M8</f>
        <v>48</v>
      </c>
      <c r="N28" s="84">
        <f>N8</f>
        <v>53.2</v>
      </c>
      <c r="O28" s="82"/>
      <c r="P28" s="84">
        <f>P8</f>
        <v>14.4</v>
      </c>
      <c r="Q28" s="84">
        <f>Q8</f>
        <v>15</v>
      </c>
      <c r="R28" s="84">
        <f>R8</f>
        <v>13.9</v>
      </c>
      <c r="S28" s="84">
        <f>S8</f>
        <v>15.2</v>
      </c>
      <c r="T28" s="84">
        <f>T8</f>
        <v>15.5</v>
      </c>
      <c r="U28" s="60"/>
    </row>
    <row r="29" spans="2:21" s="36" customFormat="1" ht="30" customHeight="1">
      <c r="B29" s="59"/>
      <c r="C29" s="11" t="s">
        <v>62</v>
      </c>
      <c r="D29" s="85">
        <f>SUM(D28:H28)</f>
        <v>93.30000000000001</v>
      </c>
      <c r="E29" s="85"/>
      <c r="F29" s="85"/>
      <c r="G29" s="85"/>
      <c r="H29" s="85"/>
      <c r="I29" s="78"/>
      <c r="J29" s="85">
        <f>SUM(J28:N28)</f>
        <v>243.3</v>
      </c>
      <c r="K29" s="85"/>
      <c r="L29" s="85"/>
      <c r="M29" s="85"/>
      <c r="N29" s="85"/>
      <c r="O29" s="78"/>
      <c r="P29" s="85">
        <f>SUM(P28:T28)</f>
        <v>74</v>
      </c>
      <c r="Q29" s="85"/>
      <c r="R29" s="85"/>
      <c r="S29" s="85"/>
      <c r="T29" s="85"/>
      <c r="U29" s="60"/>
    </row>
    <row r="30" spans="2:21" s="36" customFormat="1" ht="30" customHeight="1" thickBot="1">
      <c r="B30" s="59"/>
      <c r="C30" s="46" t="s">
        <v>65</v>
      </c>
      <c r="D30" s="47"/>
      <c r="E30" s="47"/>
      <c r="F30" s="48">
        <f>D27/D29</f>
        <v>1.065380493033226</v>
      </c>
      <c r="G30" s="49"/>
      <c r="H30" s="49"/>
      <c r="I30" s="49"/>
      <c r="J30" s="49"/>
      <c r="K30" s="49"/>
      <c r="L30" s="48">
        <f>J27/J29</f>
        <v>0.8668310727496916</v>
      </c>
      <c r="M30" s="49"/>
      <c r="N30" s="49"/>
      <c r="O30" s="49"/>
      <c r="P30" s="49"/>
      <c r="Q30" s="49"/>
      <c r="R30" s="48">
        <f>P27/P29</f>
        <v>1.1094594594594593</v>
      </c>
      <c r="S30" s="47"/>
      <c r="T30" s="47"/>
      <c r="U30" s="60"/>
    </row>
    <row r="31" spans="2:21" s="36" customFormat="1" ht="30" customHeight="1" thickBot="1">
      <c r="B31" s="59"/>
      <c r="C31" s="33" t="s">
        <v>31</v>
      </c>
      <c r="D31" s="80">
        <f>D11</f>
        <v>4</v>
      </c>
      <c r="E31" s="80">
        <f>E11</f>
        <v>4.9</v>
      </c>
      <c r="F31" s="80">
        <f>F11</f>
        <v>5.2</v>
      </c>
      <c r="G31" s="80">
        <f>G11</f>
        <v>5.3</v>
      </c>
      <c r="H31" s="80">
        <f>H11</f>
        <v>5.8</v>
      </c>
      <c r="I31" s="82"/>
      <c r="J31" s="80">
        <f>J11</f>
        <v>13.6</v>
      </c>
      <c r="K31" s="80">
        <f>K11</f>
        <v>12.3</v>
      </c>
      <c r="L31" s="80">
        <f>L11</f>
        <v>10.6</v>
      </c>
      <c r="M31" s="80">
        <f>M11</f>
        <v>11.4</v>
      </c>
      <c r="N31" s="80">
        <f>N11</f>
        <v>13.5</v>
      </c>
      <c r="O31" s="82"/>
      <c r="P31" s="84">
        <f>P11</f>
        <v>4.1</v>
      </c>
      <c r="Q31" s="80">
        <f>Q11</f>
        <v>5</v>
      </c>
      <c r="R31" s="80">
        <f>R11</f>
        <v>4.5</v>
      </c>
      <c r="S31" s="84">
        <f>S11</f>
        <v>4.8</v>
      </c>
      <c r="T31" s="84">
        <f>T11</f>
        <v>4.1</v>
      </c>
      <c r="U31" s="60"/>
    </row>
    <row r="32" spans="2:21" s="36" customFormat="1" ht="30" customHeight="1">
      <c r="B32" s="59"/>
      <c r="C32" s="11" t="s">
        <v>62</v>
      </c>
      <c r="D32" s="85">
        <f>SUM(D31:H31)</f>
        <v>25.200000000000003</v>
      </c>
      <c r="E32" s="85"/>
      <c r="F32" s="85"/>
      <c r="G32" s="85"/>
      <c r="H32" s="85"/>
      <c r="I32" s="47"/>
      <c r="J32" s="85">
        <f>SUM(J31:N31)</f>
        <v>61.4</v>
      </c>
      <c r="K32" s="85"/>
      <c r="L32" s="85"/>
      <c r="M32" s="85"/>
      <c r="N32" s="85"/>
      <c r="O32" s="47"/>
      <c r="P32" s="85">
        <f>SUM(P31:T31)</f>
        <v>22.5</v>
      </c>
      <c r="Q32" s="85"/>
      <c r="R32" s="85"/>
      <c r="S32" s="85"/>
      <c r="T32" s="85"/>
      <c r="U32" s="60"/>
    </row>
    <row r="33" spans="2:21" s="36" customFormat="1" ht="30" customHeight="1">
      <c r="B33" s="59"/>
      <c r="C33" s="46" t="s">
        <v>66</v>
      </c>
      <c r="D33" s="47"/>
      <c r="E33" s="47"/>
      <c r="F33" s="48">
        <f>D29/D32</f>
        <v>3.7023809523809526</v>
      </c>
      <c r="G33" s="49"/>
      <c r="H33" s="49"/>
      <c r="I33" s="49"/>
      <c r="J33" s="49"/>
      <c r="K33" s="49"/>
      <c r="L33" s="48">
        <f>J29/J32</f>
        <v>3.962540716612378</v>
      </c>
      <c r="M33" s="49"/>
      <c r="N33" s="49"/>
      <c r="O33" s="49"/>
      <c r="P33" s="49"/>
      <c r="Q33" s="49"/>
      <c r="R33" s="48">
        <f>P29/P32</f>
        <v>3.2888888888888888</v>
      </c>
      <c r="S33" s="47"/>
      <c r="T33" s="47"/>
      <c r="U33" s="60"/>
    </row>
    <row r="34" spans="2:21" s="36" customFormat="1" ht="15.75" customHeight="1">
      <c r="B34" s="59"/>
      <c r="C34" s="46"/>
      <c r="D34" s="47"/>
      <c r="E34" s="47"/>
      <c r="F34" s="48"/>
      <c r="G34" s="49"/>
      <c r="H34" s="49"/>
      <c r="I34" s="49"/>
      <c r="J34" s="49"/>
      <c r="K34" s="49"/>
      <c r="L34" s="48"/>
      <c r="M34" s="49"/>
      <c r="N34" s="49"/>
      <c r="O34" s="49"/>
      <c r="P34" s="49"/>
      <c r="Q34" s="49"/>
      <c r="R34" s="50"/>
      <c r="S34" s="47"/>
      <c r="T34" s="47"/>
      <c r="U34" s="60"/>
    </row>
    <row r="35" spans="2:21" s="36" customFormat="1" ht="30" customHeight="1">
      <c r="B35" s="59"/>
      <c r="C35" s="46" t="s">
        <v>64</v>
      </c>
      <c r="D35" s="47"/>
      <c r="E35" s="47"/>
      <c r="F35" s="48">
        <f>D27/D32</f>
        <v>3.9444444444444438</v>
      </c>
      <c r="G35" s="49"/>
      <c r="H35" s="49"/>
      <c r="I35" s="49"/>
      <c r="J35" s="49"/>
      <c r="K35" s="49"/>
      <c r="L35" s="48">
        <f>J27/J32</f>
        <v>3.4348534201954393</v>
      </c>
      <c r="M35" s="49"/>
      <c r="N35" s="49"/>
      <c r="O35" s="49"/>
      <c r="P35" s="49"/>
      <c r="Q35" s="49"/>
      <c r="R35" s="48">
        <f>P27/P32</f>
        <v>3.6488888888888886</v>
      </c>
      <c r="S35" s="47"/>
      <c r="T35" s="47"/>
      <c r="U35" s="60"/>
    </row>
    <row r="36" spans="2:21" s="36" customFormat="1" ht="15.75" customHeight="1" thickBot="1">
      <c r="B36" s="59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60"/>
    </row>
    <row r="37" spans="2:21" s="36" customFormat="1" ht="30" customHeight="1" thickBot="1">
      <c r="B37" s="59"/>
      <c r="C37" s="51"/>
      <c r="D37" s="51"/>
      <c r="E37" s="51"/>
      <c r="F37" s="51"/>
      <c r="G37" s="51"/>
      <c r="H37" s="51"/>
      <c r="I37" s="51"/>
      <c r="J37" s="89" t="s">
        <v>61</v>
      </c>
      <c r="K37" s="90"/>
      <c r="L37" s="90"/>
      <c r="M37" s="90"/>
      <c r="N37" s="91"/>
      <c r="O37" s="51"/>
      <c r="P37" s="51"/>
      <c r="Q37" s="51"/>
      <c r="R37" s="51"/>
      <c r="S37" s="51"/>
      <c r="T37" s="51"/>
      <c r="U37" s="60"/>
    </row>
    <row r="38" spans="2:21" s="36" customFormat="1" ht="30" customHeight="1" thickBot="1">
      <c r="B38" s="59"/>
      <c r="C38" s="47"/>
      <c r="D38" s="47"/>
      <c r="E38" s="47"/>
      <c r="F38" s="47"/>
      <c r="G38" s="47"/>
      <c r="H38" s="47"/>
      <c r="I38" s="47"/>
      <c r="J38" s="52"/>
      <c r="K38" s="53"/>
      <c r="L38" s="55">
        <f>(F30+L30+R30+F33+L33+R33+F35+L35+R35)/9</f>
        <v>2.780407592961485</v>
      </c>
      <c r="M38" s="53"/>
      <c r="N38" s="54"/>
      <c r="O38" s="47"/>
      <c r="P38" s="47"/>
      <c r="Q38" s="47"/>
      <c r="R38" s="47"/>
      <c r="S38" s="47"/>
      <c r="T38" s="47"/>
      <c r="U38" s="60"/>
    </row>
    <row r="39" spans="2:21" s="36" customFormat="1" ht="24.75" customHeight="1" thickBot="1">
      <c r="B39" s="6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62"/>
    </row>
    <row r="40" spans="3:21" s="36" customFormat="1" ht="30" customHeight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35"/>
    </row>
    <row r="41" spans="3:21" s="36" customFormat="1" ht="30" customHeight="1">
      <c r="C41" s="45"/>
      <c r="D41" s="45"/>
      <c r="E41" s="45"/>
      <c r="F41" s="45"/>
      <c r="G41" s="45"/>
      <c r="H41" s="45"/>
      <c r="I41" s="45"/>
      <c r="J41" s="45"/>
      <c r="K41" s="45"/>
      <c r="L41" s="79"/>
      <c r="M41" s="45"/>
      <c r="N41" s="45"/>
      <c r="O41" s="45"/>
      <c r="P41" s="45"/>
      <c r="Q41" s="45"/>
      <c r="R41" s="45"/>
      <c r="S41" s="45"/>
      <c r="T41" s="45"/>
      <c r="U41" s="35"/>
    </row>
    <row r="42" spans="3:21" s="36" customFormat="1" ht="30" customHeight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35"/>
    </row>
    <row r="43" spans="3:21" s="36" customFormat="1" ht="30" customHeight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35"/>
    </row>
    <row r="44" spans="3:21" s="36" customFormat="1" ht="30" customHeight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35"/>
    </row>
    <row r="45" spans="3:21" s="36" customFormat="1" ht="30" customHeight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35"/>
    </row>
    <row r="46" spans="3:21" s="36" customFormat="1" ht="30" customHeight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35"/>
    </row>
    <row r="47" spans="3:21" s="36" customFormat="1" ht="30" customHeight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35"/>
    </row>
    <row r="48" spans="3:21" s="36" customFormat="1" ht="30" customHeight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35"/>
    </row>
    <row r="49" spans="3:21" s="36" customFormat="1" ht="30" customHeight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35"/>
    </row>
    <row r="50" spans="3:21" s="36" customFormat="1" ht="30" customHeight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35"/>
    </row>
    <row r="51" s="36" customFormat="1" ht="12.75">
      <c r="U51" s="35"/>
    </row>
    <row r="52" s="36" customFormat="1" ht="12.75">
      <c r="U52" s="35"/>
    </row>
    <row r="53" s="36" customFormat="1" ht="12.75">
      <c r="U53" s="35"/>
    </row>
    <row r="54" s="36" customFormat="1" ht="12.75">
      <c r="U54" s="35"/>
    </row>
    <row r="55" s="36" customFormat="1" ht="12.75">
      <c r="U55" s="35"/>
    </row>
    <row r="56" s="36" customFormat="1" ht="12.75">
      <c r="U56" s="35"/>
    </row>
    <row r="57" s="36" customFormat="1" ht="12.75">
      <c r="U57" s="35"/>
    </row>
    <row r="58" s="36" customFormat="1" ht="12.75">
      <c r="U58" s="35"/>
    </row>
    <row r="59" s="36" customFormat="1" ht="12.75">
      <c r="U59" s="35"/>
    </row>
    <row r="60" s="36" customFormat="1" ht="12.75">
      <c r="U60" s="35"/>
    </row>
    <row r="61" s="36" customFormat="1" ht="12.75">
      <c r="U61" s="35"/>
    </row>
    <row r="62" s="36" customFormat="1" ht="12.75">
      <c r="U62" s="35"/>
    </row>
    <row r="63" s="36" customFormat="1" ht="12.75">
      <c r="U63" s="35"/>
    </row>
    <row r="64" s="36" customFormat="1" ht="12.75">
      <c r="U64" s="35"/>
    </row>
    <row r="65" s="36" customFormat="1" ht="12.75">
      <c r="U65" s="35"/>
    </row>
    <row r="66" s="36" customFormat="1" ht="12.75">
      <c r="U66" s="35"/>
    </row>
    <row r="67" s="36" customFormat="1" ht="12.75">
      <c r="U67" s="35"/>
    </row>
    <row r="68" s="36" customFormat="1" ht="12.75">
      <c r="U68" s="35"/>
    </row>
    <row r="69" s="36" customFormat="1" ht="12.75">
      <c r="U69" s="35"/>
    </row>
    <row r="70" s="36" customFormat="1" ht="12.75">
      <c r="U70" s="35"/>
    </row>
    <row r="71" s="36" customFormat="1" ht="12.75">
      <c r="U71" s="35"/>
    </row>
    <row r="72" s="36" customFormat="1" ht="12.75">
      <c r="U72" s="35"/>
    </row>
    <row r="73" s="36" customFormat="1" ht="12.75">
      <c r="U73" s="35"/>
    </row>
    <row r="74" s="36" customFormat="1" ht="12.75">
      <c r="U74" s="35"/>
    </row>
    <row r="75" s="36" customFormat="1" ht="12.75">
      <c r="U75" s="35"/>
    </row>
    <row r="76" s="36" customFormat="1" ht="12.75">
      <c r="U76" s="35"/>
    </row>
    <row r="77" s="36" customFormat="1" ht="12.75">
      <c r="U77" s="35"/>
    </row>
    <row r="78" s="36" customFormat="1" ht="12.75">
      <c r="U78" s="35"/>
    </row>
    <row r="79" s="36" customFormat="1" ht="12.75">
      <c r="U79" s="35"/>
    </row>
    <row r="80" s="36" customFormat="1" ht="12.75">
      <c r="U80" s="35"/>
    </row>
    <row r="81" s="36" customFormat="1" ht="12.75">
      <c r="U81" s="35"/>
    </row>
    <row r="82" s="36" customFormat="1" ht="12.75">
      <c r="U82" s="35"/>
    </row>
    <row r="83" s="36" customFormat="1" ht="12.75">
      <c r="U83" s="35"/>
    </row>
    <row r="84" s="36" customFormat="1" ht="12.75">
      <c r="U84" s="35"/>
    </row>
    <row r="85" s="36" customFormat="1" ht="12.75">
      <c r="U85" s="35"/>
    </row>
    <row r="86" s="36" customFormat="1" ht="12.75">
      <c r="U86" s="35"/>
    </row>
    <row r="87" s="36" customFormat="1" ht="12.75">
      <c r="U87" s="35"/>
    </row>
    <row r="88" s="36" customFormat="1" ht="12.75">
      <c r="U88" s="35"/>
    </row>
    <row r="89" s="36" customFormat="1" ht="12.75">
      <c r="U89" s="35"/>
    </row>
    <row r="90" s="36" customFormat="1" ht="12.75">
      <c r="U90" s="35"/>
    </row>
    <row r="91" s="36" customFormat="1" ht="12.75">
      <c r="U91" s="35"/>
    </row>
    <row r="92" s="36" customFormat="1" ht="12.75">
      <c r="U92" s="35"/>
    </row>
    <row r="93" s="36" customFormat="1" ht="12.75">
      <c r="U93" s="35"/>
    </row>
    <row r="94" s="36" customFormat="1" ht="12.75">
      <c r="U94" s="35"/>
    </row>
    <row r="95" s="36" customFormat="1" ht="12.75">
      <c r="U95" s="35"/>
    </row>
    <row r="96" s="36" customFormat="1" ht="12.75">
      <c r="U96" s="35"/>
    </row>
    <row r="97" s="36" customFormat="1" ht="12.75">
      <c r="U97" s="35"/>
    </row>
    <row r="98" s="36" customFormat="1" ht="12.75">
      <c r="U98" s="35"/>
    </row>
    <row r="99" s="36" customFormat="1" ht="12.75">
      <c r="U99" s="35"/>
    </row>
    <row r="100" s="36" customFormat="1" ht="12.75">
      <c r="U100" s="35"/>
    </row>
    <row r="101" s="36" customFormat="1" ht="12.75">
      <c r="U101" s="35"/>
    </row>
    <row r="102" s="36" customFormat="1" ht="12.75">
      <c r="U102" s="35"/>
    </row>
    <row r="103" s="36" customFormat="1" ht="12.75">
      <c r="U103" s="35"/>
    </row>
    <row r="104" s="36" customFormat="1" ht="12.75">
      <c r="U104" s="35"/>
    </row>
    <row r="105" s="36" customFormat="1" ht="12.75">
      <c r="U105" s="35"/>
    </row>
    <row r="106" s="36" customFormat="1" ht="12.75">
      <c r="U106" s="35"/>
    </row>
    <row r="107" s="36" customFormat="1" ht="12.75">
      <c r="U107" s="35"/>
    </row>
    <row r="108" s="36" customFormat="1" ht="12.75">
      <c r="U108" s="35"/>
    </row>
    <row r="109" s="36" customFormat="1" ht="12.75">
      <c r="U109" s="35"/>
    </row>
    <row r="110" s="36" customFormat="1" ht="12.75">
      <c r="U110" s="35"/>
    </row>
    <row r="111" s="36" customFormat="1" ht="12.75">
      <c r="U111" s="35"/>
    </row>
    <row r="112" s="36" customFormat="1" ht="12.75">
      <c r="U112" s="35"/>
    </row>
    <row r="113" s="36" customFormat="1" ht="12.75">
      <c r="U113" s="35"/>
    </row>
    <row r="114" s="36" customFormat="1" ht="12.75">
      <c r="U114" s="35"/>
    </row>
    <row r="115" s="36" customFormat="1" ht="12.75">
      <c r="U115" s="35"/>
    </row>
    <row r="116" s="36" customFormat="1" ht="12.75">
      <c r="U116" s="35"/>
    </row>
    <row r="117" s="36" customFormat="1" ht="12.75">
      <c r="U117" s="35"/>
    </row>
    <row r="118" s="36" customFormat="1" ht="12.75">
      <c r="U118" s="35"/>
    </row>
    <row r="119" s="36" customFormat="1" ht="12.75">
      <c r="U119" s="35"/>
    </row>
    <row r="120" s="36" customFormat="1" ht="12.75">
      <c r="U120" s="35"/>
    </row>
    <row r="121" s="36" customFormat="1" ht="12.75">
      <c r="U121" s="35"/>
    </row>
    <row r="122" s="36" customFormat="1" ht="12.75">
      <c r="U122" s="35"/>
    </row>
    <row r="123" s="36" customFormat="1" ht="12.75">
      <c r="U123" s="35"/>
    </row>
    <row r="124" s="36" customFormat="1" ht="12.75">
      <c r="U124" s="35"/>
    </row>
    <row r="125" s="36" customFormat="1" ht="12.75">
      <c r="U125" s="35"/>
    </row>
    <row r="126" s="36" customFormat="1" ht="12.75">
      <c r="U126" s="35"/>
    </row>
    <row r="127" s="36" customFormat="1" ht="12.75">
      <c r="U127" s="35"/>
    </row>
  </sheetData>
  <sheetProtection/>
  <mergeCells count="30">
    <mergeCell ref="D6:H6"/>
    <mergeCell ref="J6:N6"/>
    <mergeCell ref="P6:T6"/>
    <mergeCell ref="D7:H7"/>
    <mergeCell ref="P7:T7"/>
    <mergeCell ref="P13:T13"/>
    <mergeCell ref="D9:H9"/>
    <mergeCell ref="J9:N9"/>
    <mergeCell ref="P9:T9"/>
    <mergeCell ref="D10:H10"/>
    <mergeCell ref="D12:H12"/>
    <mergeCell ref="J12:N12"/>
    <mergeCell ref="P12:T12"/>
    <mergeCell ref="P10:T10"/>
    <mergeCell ref="J27:N27"/>
    <mergeCell ref="J37:N37"/>
    <mergeCell ref="J23:N23"/>
    <mergeCell ref="D27:H27"/>
    <mergeCell ref="P27:T27"/>
    <mergeCell ref="D32:H32"/>
    <mergeCell ref="J32:N32"/>
    <mergeCell ref="P32:T32"/>
    <mergeCell ref="C2:T2"/>
    <mergeCell ref="K14:M14"/>
    <mergeCell ref="Q14:S14"/>
    <mergeCell ref="E14:G14"/>
    <mergeCell ref="D13:H13"/>
    <mergeCell ref="D29:H29"/>
    <mergeCell ref="J29:N29"/>
    <mergeCell ref="P29:T29"/>
  </mergeCells>
  <printOptions horizontalCentered="1" verticalCentered="1"/>
  <pageMargins left="0.3937007874015748" right="0.3937007874015748" top="0" bottom="0" header="0" footer="0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9"/>
  <sheetViews>
    <sheetView view="pageBreakPreview" zoomScaleSheetLayoutView="100" zoomScalePageLayoutView="0" workbookViewId="0" topLeftCell="A1">
      <selection activeCell="I18" sqref="I18"/>
    </sheetView>
  </sheetViews>
  <sheetFormatPr defaultColWidth="11.421875" defaultRowHeight="12.75"/>
  <cols>
    <col min="1" max="1" width="3.7109375" style="0" customWidth="1"/>
    <col min="2" max="2" width="12.28125" style="0" bestFit="1" customWidth="1"/>
    <col min="3" max="7" width="5.7109375" style="12" customWidth="1"/>
    <col min="9" max="13" width="5.7109375" style="12" customWidth="1"/>
    <col min="15" max="19" width="5.7109375" style="12" customWidth="1"/>
    <col min="20" max="20" width="12.8515625" style="0" customWidth="1"/>
    <col min="21" max="21" width="3.7109375" style="0" customWidth="1"/>
  </cols>
  <sheetData>
    <row r="1" spans="2:20" ht="12.75" customHeight="1">
      <c r="B1" s="108" t="s">
        <v>57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2:20" ht="12.7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2:20" s="13" customFormat="1" ht="25.5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3:19" s="14" customFormat="1" ht="60" thickBot="1">
      <c r="C4" s="15"/>
      <c r="D4" s="15"/>
      <c r="E4" s="15"/>
      <c r="F4" s="15"/>
      <c r="G4" s="15"/>
      <c r="I4" s="15"/>
      <c r="J4" s="15"/>
      <c r="K4" s="15"/>
      <c r="L4" s="15"/>
      <c r="M4" s="15"/>
      <c r="O4" s="15"/>
      <c r="P4" s="15"/>
      <c r="Q4" s="15"/>
      <c r="R4" s="15"/>
      <c r="S4" s="15"/>
    </row>
    <row r="5" spans="2:20" ht="15" thickBot="1">
      <c r="B5" s="16" t="s">
        <v>11</v>
      </c>
      <c r="C5" s="17" t="s">
        <v>12</v>
      </c>
      <c r="D5" s="18" t="s">
        <v>13</v>
      </c>
      <c r="E5" s="18" t="s">
        <v>14</v>
      </c>
      <c r="F5" s="18" t="s">
        <v>15</v>
      </c>
      <c r="G5" s="18" t="s">
        <v>16</v>
      </c>
      <c r="H5" s="4"/>
      <c r="I5" s="17" t="s">
        <v>17</v>
      </c>
      <c r="J5" s="18" t="s">
        <v>18</v>
      </c>
      <c r="K5" s="18" t="s">
        <v>19</v>
      </c>
      <c r="L5" s="18" t="s">
        <v>20</v>
      </c>
      <c r="M5" s="18" t="s">
        <v>21</v>
      </c>
      <c r="N5" s="4"/>
      <c r="O5" s="17" t="s">
        <v>22</v>
      </c>
      <c r="P5" s="18" t="s">
        <v>23</v>
      </c>
      <c r="Q5" s="18" t="s">
        <v>24</v>
      </c>
      <c r="R5" s="18" t="s">
        <v>25</v>
      </c>
      <c r="S5" s="18" t="s">
        <v>26</v>
      </c>
      <c r="T5" s="19" t="s">
        <v>11</v>
      </c>
    </row>
    <row r="6" spans="2:20" ht="15" thickBot="1">
      <c r="B6" s="19" t="s">
        <v>27</v>
      </c>
      <c r="C6" s="20">
        <v>11.9</v>
      </c>
      <c r="D6" s="21">
        <v>11</v>
      </c>
      <c r="E6" s="21">
        <v>12</v>
      </c>
      <c r="F6" s="21">
        <v>11.8</v>
      </c>
      <c r="G6" s="21">
        <v>10.8</v>
      </c>
      <c r="H6" s="22"/>
      <c r="I6" s="20">
        <v>41.6</v>
      </c>
      <c r="J6" s="21">
        <v>38.8</v>
      </c>
      <c r="K6" s="21">
        <v>39.9</v>
      </c>
      <c r="L6" s="21">
        <v>39.1</v>
      </c>
      <c r="M6" s="21">
        <v>38.9</v>
      </c>
      <c r="N6" s="22"/>
      <c r="O6" s="20">
        <v>24</v>
      </c>
      <c r="P6" s="21">
        <v>16.4</v>
      </c>
      <c r="Q6" s="21">
        <v>15.2</v>
      </c>
      <c r="R6" s="21">
        <v>17.3</v>
      </c>
      <c r="S6" s="21">
        <v>16.8</v>
      </c>
      <c r="T6" s="19" t="s">
        <v>27</v>
      </c>
    </row>
    <row r="7" spans="2:20" ht="14.25">
      <c r="B7" s="4" t="s">
        <v>28</v>
      </c>
      <c r="C7" s="105">
        <f>SUM(C6:G6)</f>
        <v>57.5</v>
      </c>
      <c r="D7" s="105"/>
      <c r="E7" s="105"/>
      <c r="F7" s="105"/>
      <c r="G7" s="105"/>
      <c r="H7" s="22"/>
      <c r="I7" s="105">
        <f>SUM(I6:M6)</f>
        <v>198.3</v>
      </c>
      <c r="J7" s="105"/>
      <c r="K7" s="105"/>
      <c r="L7" s="105"/>
      <c r="M7" s="105"/>
      <c r="N7" s="22"/>
      <c r="O7" s="105">
        <f>SUM(O6:S6)</f>
        <v>89.69999999999999</v>
      </c>
      <c r="P7" s="105"/>
      <c r="Q7" s="105"/>
      <c r="R7" s="105"/>
      <c r="S7" s="105"/>
      <c r="T7" s="4" t="s">
        <v>28</v>
      </c>
    </row>
    <row r="8" spans="2:20" s="23" customFormat="1" ht="34.5" thickBot="1">
      <c r="B8" s="24" t="s">
        <v>29</v>
      </c>
      <c r="C8" s="104">
        <f>SUM(I7/C7)</f>
        <v>3.4486956521739134</v>
      </c>
      <c r="D8" s="104"/>
      <c r="E8" s="104"/>
      <c r="F8" s="104"/>
      <c r="G8" s="104"/>
      <c r="H8" s="32">
        <f>C8+C11+C14</f>
        <v>22.39987357170906</v>
      </c>
      <c r="I8" s="26"/>
      <c r="J8" s="26"/>
      <c r="K8" s="26"/>
      <c r="L8" s="26"/>
      <c r="M8" s="26"/>
      <c r="N8" s="32">
        <f>O8+O11+O14</f>
        <v>9.373493038811544</v>
      </c>
      <c r="O8" s="104">
        <f>SUM(I7/O7)</f>
        <v>2.2107023411371243</v>
      </c>
      <c r="P8" s="104"/>
      <c r="Q8" s="104"/>
      <c r="R8" s="104"/>
      <c r="S8" s="104"/>
      <c r="T8" s="27" t="s">
        <v>29</v>
      </c>
    </row>
    <row r="9" spans="2:20" ht="15" thickBot="1">
      <c r="B9" s="19" t="s">
        <v>56</v>
      </c>
      <c r="C9" s="28">
        <v>4.2</v>
      </c>
      <c r="D9" s="28">
        <v>5.6</v>
      </c>
      <c r="E9" s="28">
        <v>5.1</v>
      </c>
      <c r="F9" s="28">
        <v>3.9</v>
      </c>
      <c r="G9" s="28">
        <v>3.5</v>
      </c>
      <c r="H9" s="22"/>
      <c r="I9" s="20">
        <v>30.2</v>
      </c>
      <c r="J9" s="21">
        <v>30.8</v>
      </c>
      <c r="K9" s="21">
        <v>29.7</v>
      </c>
      <c r="L9" s="21">
        <v>30.1</v>
      </c>
      <c r="M9" s="21">
        <v>29.5</v>
      </c>
      <c r="N9" s="22"/>
      <c r="O9" s="29">
        <v>17.9</v>
      </c>
      <c r="P9" s="28">
        <v>8.2</v>
      </c>
      <c r="Q9" s="28">
        <v>8</v>
      </c>
      <c r="R9" s="28">
        <v>8.1</v>
      </c>
      <c r="S9" s="28">
        <v>9.4</v>
      </c>
      <c r="T9" s="19" t="s">
        <v>30</v>
      </c>
    </row>
    <row r="10" spans="2:20" ht="14.25">
      <c r="B10" s="4" t="s">
        <v>28</v>
      </c>
      <c r="C10" s="105">
        <f>SUM(C9:G9)</f>
        <v>22.3</v>
      </c>
      <c r="D10" s="105"/>
      <c r="E10" s="105"/>
      <c r="F10" s="105"/>
      <c r="G10" s="105"/>
      <c r="H10" s="22"/>
      <c r="I10" s="105">
        <f>SUM(I9:M9)</f>
        <v>150.3</v>
      </c>
      <c r="J10" s="105"/>
      <c r="K10" s="105"/>
      <c r="L10" s="105"/>
      <c r="M10" s="105"/>
      <c r="N10" s="22"/>
      <c r="O10" s="105">
        <f>SUM(O9:S9)</f>
        <v>51.599999999999994</v>
      </c>
      <c r="P10" s="105"/>
      <c r="Q10" s="105"/>
      <c r="R10" s="105"/>
      <c r="S10" s="105"/>
      <c r="T10" s="4" t="s">
        <v>28</v>
      </c>
    </row>
    <row r="11" spans="2:20" s="23" customFormat="1" ht="34.5" thickBot="1">
      <c r="B11" s="24" t="s">
        <v>29</v>
      </c>
      <c r="C11" s="104">
        <f>SUM(I10/C10)</f>
        <v>6.739910313901346</v>
      </c>
      <c r="D11" s="104"/>
      <c r="E11" s="104"/>
      <c r="F11" s="104"/>
      <c r="G11" s="104"/>
      <c r="H11" s="25">
        <f>H8/3</f>
        <v>7.466624523903019</v>
      </c>
      <c r="I11" s="26"/>
      <c r="J11" s="26"/>
      <c r="K11" s="26"/>
      <c r="L11" s="26"/>
      <c r="M11" s="26"/>
      <c r="N11" s="25">
        <f>N8/3</f>
        <v>3.124497679603848</v>
      </c>
      <c r="O11" s="104">
        <f>SUM(I10/O10)</f>
        <v>2.9127906976744193</v>
      </c>
      <c r="P11" s="104"/>
      <c r="Q11" s="104"/>
      <c r="R11" s="104"/>
      <c r="S11" s="104"/>
      <c r="T11" s="27" t="s">
        <v>29</v>
      </c>
    </row>
    <row r="12" spans="2:20" ht="15" thickBot="1">
      <c r="B12" s="19" t="s">
        <v>31</v>
      </c>
      <c r="C12" s="28">
        <v>1.1</v>
      </c>
      <c r="D12" s="28">
        <v>1.7</v>
      </c>
      <c r="E12" s="28">
        <v>1.7</v>
      </c>
      <c r="F12" s="28">
        <v>1.4</v>
      </c>
      <c r="G12" s="28">
        <v>1.2</v>
      </c>
      <c r="H12" s="22"/>
      <c r="I12" s="20">
        <v>18</v>
      </c>
      <c r="J12" s="21">
        <v>16.3</v>
      </c>
      <c r="K12" s="21">
        <v>17.9</v>
      </c>
      <c r="L12" s="21">
        <v>16.9</v>
      </c>
      <c r="M12" s="21">
        <v>17.6</v>
      </c>
      <c r="N12" s="22"/>
      <c r="O12" s="29">
        <v>6.6</v>
      </c>
      <c r="P12" s="28">
        <v>2.8</v>
      </c>
      <c r="Q12" s="28">
        <v>3.5</v>
      </c>
      <c r="R12" s="28">
        <v>3.5</v>
      </c>
      <c r="S12" s="28">
        <v>4</v>
      </c>
      <c r="T12" s="19" t="s">
        <v>31</v>
      </c>
    </row>
    <row r="13" spans="2:20" ht="14.25">
      <c r="B13" s="4" t="s">
        <v>28</v>
      </c>
      <c r="C13" s="105">
        <f>SUM(C12:G12)</f>
        <v>7.1000000000000005</v>
      </c>
      <c r="D13" s="105"/>
      <c r="E13" s="105"/>
      <c r="F13" s="105"/>
      <c r="G13" s="105"/>
      <c r="H13" s="30"/>
      <c r="I13" s="105">
        <f>SUM(I12:M12)</f>
        <v>86.69999999999999</v>
      </c>
      <c r="J13" s="105"/>
      <c r="K13" s="105"/>
      <c r="L13" s="105"/>
      <c r="M13" s="105"/>
      <c r="N13" s="30"/>
      <c r="O13" s="105">
        <f>SUM(O12:S12)</f>
        <v>20.4</v>
      </c>
      <c r="P13" s="105"/>
      <c r="Q13" s="105"/>
      <c r="R13" s="105"/>
      <c r="S13" s="105"/>
      <c r="T13" s="4" t="s">
        <v>28</v>
      </c>
    </row>
    <row r="14" spans="2:20" s="23" customFormat="1" ht="33.75">
      <c r="B14" s="24" t="s">
        <v>29</v>
      </c>
      <c r="C14" s="106">
        <f>SUM(I13/C13)</f>
        <v>12.2112676056338</v>
      </c>
      <c r="D14" s="106"/>
      <c r="E14" s="106"/>
      <c r="F14" s="106"/>
      <c r="G14" s="106"/>
      <c r="H14" s="25"/>
      <c r="I14" s="26"/>
      <c r="J14" s="26"/>
      <c r="K14" s="26"/>
      <c r="L14" s="26"/>
      <c r="M14" s="26"/>
      <c r="N14" s="25"/>
      <c r="O14" s="107">
        <f>SUM(I13/O13)</f>
        <v>4.25</v>
      </c>
      <c r="P14" s="107"/>
      <c r="Q14" s="107"/>
      <c r="R14" s="107"/>
      <c r="S14" s="107"/>
      <c r="T14" s="27" t="s">
        <v>29</v>
      </c>
    </row>
    <row r="19" spans="8:14" ht="12.75">
      <c r="H19" s="31"/>
      <c r="N19" s="31"/>
    </row>
  </sheetData>
  <sheetProtection/>
  <mergeCells count="16">
    <mergeCell ref="B1:T3"/>
    <mergeCell ref="I7:M7"/>
    <mergeCell ref="C8:G8"/>
    <mergeCell ref="O8:S8"/>
    <mergeCell ref="C10:G10"/>
    <mergeCell ref="O10:S10"/>
    <mergeCell ref="I10:M10"/>
    <mergeCell ref="C7:G7"/>
    <mergeCell ref="O7:S7"/>
    <mergeCell ref="C11:G11"/>
    <mergeCell ref="O11:S11"/>
    <mergeCell ref="I13:M13"/>
    <mergeCell ref="C14:G14"/>
    <mergeCell ref="O14:S14"/>
    <mergeCell ref="C13:G13"/>
    <mergeCell ref="O13:S13"/>
  </mergeCells>
  <conditionalFormatting sqref="C8:G8 C11:G11 C14:G14 O8:S8 O11:S11 O14:S14">
    <cfRule type="cellIs" priority="1" dxfId="2" operator="greaterThan" stopIfTrue="1">
      <formula>4</formula>
    </cfRule>
    <cfRule type="cellIs" priority="2" dxfId="1" operator="between" stopIfTrue="1">
      <formula>1.5</formula>
      <formula>4</formula>
    </cfRule>
    <cfRule type="cellIs" priority="3" dxfId="0" operator="lessThan" stopIfTrue="1">
      <formula>1.5</formula>
    </cfRule>
  </conditionalFormatting>
  <printOptions horizontalCentered="1" verticalCentered="1"/>
  <pageMargins left="0" right="0" top="0" bottom="0.5905511811023623" header="0" footer="0.1968503937007874"/>
  <pageSetup fitToHeight="1" fitToWidth="1" horizontalDpi="300" verticalDpi="300" orientation="landscape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AB20"/>
  <sheetViews>
    <sheetView zoomScalePageLayoutView="0" workbookViewId="0" topLeftCell="A1">
      <selection activeCell="X12" sqref="X12:AB12"/>
    </sheetView>
  </sheetViews>
  <sheetFormatPr defaultColWidth="11.421875" defaultRowHeight="12.75"/>
  <cols>
    <col min="7" max="7" width="12.28125" style="0" bestFit="1" customWidth="1"/>
    <col min="8" max="8" width="12.421875" style="0" bestFit="1" customWidth="1"/>
  </cols>
  <sheetData>
    <row r="2" spans="2:7" ht="12.75">
      <c r="B2">
        <v>1</v>
      </c>
      <c r="C2" t="s">
        <v>3</v>
      </c>
      <c r="D2" s="1" t="s">
        <v>2</v>
      </c>
      <c r="E2">
        <v>25.4</v>
      </c>
      <c r="G2" s="1"/>
    </row>
    <row r="3" spans="2:28" ht="14.25">
      <c r="B3">
        <v>1</v>
      </c>
      <c r="C3" t="s">
        <v>0</v>
      </c>
      <c r="D3" s="1" t="s">
        <v>2</v>
      </c>
      <c r="E3">
        <v>12</v>
      </c>
      <c r="F3" t="s">
        <v>1</v>
      </c>
      <c r="G3" s="1" t="s">
        <v>2</v>
      </c>
      <c r="H3">
        <f>SUM(E3*E2)</f>
        <v>304.79999999999995</v>
      </c>
      <c r="I3" t="s">
        <v>52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4"/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4"/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</row>
    <row r="4" spans="4:28" ht="14.25">
      <c r="D4" s="1"/>
      <c r="G4" s="1"/>
      <c r="K4" s="8" t="s">
        <v>27</v>
      </c>
      <c r="L4" s="5">
        <v>11.1</v>
      </c>
      <c r="M4" s="5">
        <v>12.3</v>
      </c>
      <c r="N4" s="5">
        <v>12.1</v>
      </c>
      <c r="O4" s="5">
        <v>19.8</v>
      </c>
      <c r="P4" s="5">
        <v>24</v>
      </c>
      <c r="Q4" s="6"/>
      <c r="R4" s="5">
        <v>50</v>
      </c>
      <c r="S4" s="5">
        <v>52</v>
      </c>
      <c r="T4" s="5">
        <v>51</v>
      </c>
      <c r="U4" s="5">
        <v>50.8</v>
      </c>
      <c r="V4" s="5">
        <v>50</v>
      </c>
      <c r="W4" s="6"/>
      <c r="X4" s="5">
        <v>23</v>
      </c>
      <c r="Y4" s="5">
        <v>19.6</v>
      </c>
      <c r="Z4" s="5">
        <v>12.8</v>
      </c>
      <c r="AA4" s="5">
        <v>11.5</v>
      </c>
      <c r="AB4" s="5">
        <v>12</v>
      </c>
    </row>
    <row r="5" spans="2:28" ht="14.25">
      <c r="B5">
        <v>1</v>
      </c>
      <c r="C5" t="s">
        <v>4</v>
      </c>
      <c r="D5" s="1" t="s">
        <v>2</v>
      </c>
      <c r="E5" s="109" t="s">
        <v>8</v>
      </c>
      <c r="F5" s="109"/>
      <c r="G5" s="1" t="s">
        <v>2</v>
      </c>
      <c r="H5">
        <f>H3*H3</f>
        <v>92903.03999999998</v>
      </c>
      <c r="I5" t="s">
        <v>53</v>
      </c>
      <c r="K5" s="7" t="s">
        <v>28</v>
      </c>
      <c r="L5" s="110">
        <f>SUM(L4:P4)</f>
        <v>79.3</v>
      </c>
      <c r="M5" s="110"/>
      <c r="N5" s="110"/>
      <c r="O5" s="110"/>
      <c r="P5" s="110"/>
      <c r="Q5" s="6"/>
      <c r="R5" s="110">
        <f>SUM(R4:V4)</f>
        <v>253.8</v>
      </c>
      <c r="S5" s="110"/>
      <c r="T5" s="110"/>
      <c r="U5" s="110"/>
      <c r="V5" s="110"/>
      <c r="W5" s="6"/>
      <c r="X5" s="110">
        <f>SUM(X4:AB4)</f>
        <v>78.9</v>
      </c>
      <c r="Y5" s="110"/>
      <c r="Z5" s="110"/>
      <c r="AA5" s="110"/>
      <c r="AB5" s="110"/>
    </row>
    <row r="6" spans="4:28" ht="14.25">
      <c r="D6" s="1"/>
      <c r="G6" s="1"/>
      <c r="K6" s="7" t="s">
        <v>29</v>
      </c>
      <c r="L6" s="111">
        <f>SUM(R5/L5)</f>
        <v>3.200504413619168</v>
      </c>
      <c r="M6" s="111"/>
      <c r="N6" s="111"/>
      <c r="O6" s="111"/>
      <c r="P6" s="111"/>
      <c r="X6" s="111">
        <f>SUM(R5/X5)</f>
        <v>3.2167300380228134</v>
      </c>
      <c r="Y6" s="111"/>
      <c r="Z6" s="111"/>
      <c r="AA6" s="111"/>
      <c r="AB6" s="111"/>
    </row>
    <row r="7" spans="2:28" ht="14.25">
      <c r="B7">
        <v>1</v>
      </c>
      <c r="C7" t="s">
        <v>5</v>
      </c>
      <c r="D7" s="1" t="s">
        <v>2</v>
      </c>
      <c r="E7">
        <v>0.0167</v>
      </c>
      <c r="F7" t="s">
        <v>6</v>
      </c>
      <c r="G7" s="1" t="s">
        <v>7</v>
      </c>
      <c r="K7" s="8" t="s">
        <v>30</v>
      </c>
      <c r="L7" s="5">
        <v>7.8</v>
      </c>
      <c r="M7" s="5">
        <v>8.1</v>
      </c>
      <c r="N7" s="5">
        <v>8.3</v>
      </c>
      <c r="O7" s="5">
        <v>14.6</v>
      </c>
      <c r="P7" s="5">
        <v>15.3</v>
      </c>
      <c r="Q7" s="6"/>
      <c r="R7" s="5">
        <v>31.2</v>
      </c>
      <c r="S7" s="5">
        <v>36.1</v>
      </c>
      <c r="T7" s="5">
        <v>35.4</v>
      </c>
      <c r="U7" s="5">
        <v>31.1</v>
      </c>
      <c r="V7" s="5">
        <v>28.7</v>
      </c>
      <c r="W7" s="9"/>
      <c r="X7" s="5">
        <v>18.6</v>
      </c>
      <c r="Y7" s="5">
        <v>15.3</v>
      </c>
      <c r="Z7" s="5">
        <v>7.8</v>
      </c>
      <c r="AA7" s="5">
        <v>8</v>
      </c>
      <c r="AB7" s="5">
        <v>6.4</v>
      </c>
    </row>
    <row r="8" spans="4:28" ht="14.25">
      <c r="D8" s="1"/>
      <c r="E8">
        <f>SUM(E7*1000)</f>
        <v>16.7</v>
      </c>
      <c r="F8" t="s">
        <v>54</v>
      </c>
      <c r="G8" s="1"/>
      <c r="K8" s="7" t="s">
        <v>28</v>
      </c>
      <c r="L8" s="110">
        <f>SUM(L7:P7)</f>
        <v>54.099999999999994</v>
      </c>
      <c r="M8" s="110"/>
      <c r="N8" s="110"/>
      <c r="O8" s="110"/>
      <c r="P8" s="110"/>
      <c r="Q8" s="6"/>
      <c r="R8" s="110">
        <f>SUM(R7:V7)</f>
        <v>162.49999999999997</v>
      </c>
      <c r="S8" s="110"/>
      <c r="T8" s="110"/>
      <c r="U8" s="110"/>
      <c r="V8" s="110"/>
      <c r="W8" s="6"/>
      <c r="X8" s="110">
        <f>SUM(X7:AB7)</f>
        <v>56.1</v>
      </c>
      <c r="Y8" s="110"/>
      <c r="Z8" s="110"/>
      <c r="AA8" s="110"/>
      <c r="AB8" s="110"/>
    </row>
    <row r="9" spans="4:28" ht="14.25">
      <c r="D9" s="1"/>
      <c r="G9" s="1"/>
      <c r="K9" s="7" t="s">
        <v>29</v>
      </c>
      <c r="L9" s="111">
        <f>SUM(R8/L8)</f>
        <v>3.0036968576709793</v>
      </c>
      <c r="M9" s="111"/>
      <c r="N9" s="111"/>
      <c r="O9" s="111"/>
      <c r="P9" s="111"/>
      <c r="X9" s="111">
        <f>SUM(R8/X8)</f>
        <v>2.8966131907308372</v>
      </c>
      <c r="Y9" s="111"/>
      <c r="Z9" s="111"/>
      <c r="AA9" s="111"/>
      <c r="AB9" s="111"/>
    </row>
    <row r="10" spans="4:28" ht="14.25">
      <c r="D10" s="1"/>
      <c r="G10" s="1"/>
      <c r="K10" s="8" t="s">
        <v>31</v>
      </c>
      <c r="L10" s="5">
        <v>3</v>
      </c>
      <c r="M10" s="5">
        <v>4.7</v>
      </c>
      <c r="N10" s="5">
        <v>5.2</v>
      </c>
      <c r="O10" s="5">
        <v>6.3</v>
      </c>
      <c r="P10" s="5">
        <v>8</v>
      </c>
      <c r="Q10" s="9"/>
      <c r="R10" s="5">
        <v>11.1</v>
      </c>
      <c r="S10" s="5">
        <v>13.4</v>
      </c>
      <c r="T10" s="5">
        <v>15</v>
      </c>
      <c r="U10" s="5">
        <v>12</v>
      </c>
      <c r="V10" s="5">
        <v>12.6</v>
      </c>
      <c r="W10" s="9"/>
      <c r="X10" s="5">
        <v>8</v>
      </c>
      <c r="Y10" s="5">
        <v>5.9</v>
      </c>
      <c r="Z10" s="5">
        <v>4.7</v>
      </c>
      <c r="AA10" s="5">
        <v>3.8</v>
      </c>
      <c r="AB10" s="5">
        <v>3.2</v>
      </c>
    </row>
    <row r="11" spans="2:28" ht="14.25">
      <c r="B11">
        <v>1</v>
      </c>
      <c r="C11" t="s">
        <v>5</v>
      </c>
      <c r="D11" s="1" t="s">
        <v>2</v>
      </c>
      <c r="E11" s="109" t="s">
        <v>9</v>
      </c>
      <c r="F11" s="109"/>
      <c r="G11" s="1" t="s">
        <v>2</v>
      </c>
      <c r="H11">
        <f>SUM(E8/H5)</f>
        <v>0.0001797573039590524</v>
      </c>
      <c r="I11" t="s">
        <v>52</v>
      </c>
      <c r="K11" s="7" t="s">
        <v>28</v>
      </c>
      <c r="L11" s="110">
        <f>SUM(L10:P10)</f>
        <v>27.2</v>
      </c>
      <c r="M11" s="110"/>
      <c r="N11" s="110"/>
      <c r="O11" s="110"/>
      <c r="P11" s="110"/>
      <c r="R11" s="110">
        <f>SUM(R10:V10)</f>
        <v>64.1</v>
      </c>
      <c r="S11" s="110"/>
      <c r="T11" s="110"/>
      <c r="U11" s="110"/>
      <c r="V11" s="110"/>
      <c r="X11" s="110">
        <f>SUM(X10:AB10)</f>
        <v>25.6</v>
      </c>
      <c r="Y11" s="110"/>
      <c r="Z11" s="110"/>
      <c r="AA11" s="110"/>
      <c r="AB11" s="110"/>
    </row>
    <row r="12" spans="8:28" ht="14.25">
      <c r="H12" s="10">
        <f>SUM(H11*1000)</f>
        <v>0.1797573039590524</v>
      </c>
      <c r="I12" s="10" t="s">
        <v>10</v>
      </c>
      <c r="K12" s="7" t="s">
        <v>29</v>
      </c>
      <c r="L12" s="112">
        <f>SUM(R11/L11)</f>
        <v>2.3566176470588234</v>
      </c>
      <c r="M12" s="112"/>
      <c r="N12" s="112"/>
      <c r="O12" s="112"/>
      <c r="P12" s="112"/>
      <c r="X12" s="112">
        <f>SUM(R11/X11)</f>
        <v>2.5039062499999996</v>
      </c>
      <c r="Y12" s="112"/>
      <c r="Z12" s="112"/>
      <c r="AA12" s="112"/>
      <c r="AB12" s="112"/>
    </row>
    <row r="14" spans="3:7" ht="12.75">
      <c r="C14" t="s">
        <v>32</v>
      </c>
      <c r="E14" t="s">
        <v>38</v>
      </c>
      <c r="G14" t="s">
        <v>45</v>
      </c>
    </row>
    <row r="15" spans="3:8" ht="12.75">
      <c r="C15" t="s">
        <v>33</v>
      </c>
      <c r="D15">
        <v>10</v>
      </c>
      <c r="E15" t="s">
        <v>39</v>
      </c>
      <c r="F15">
        <v>100</v>
      </c>
      <c r="G15" t="s">
        <v>46</v>
      </c>
      <c r="H15">
        <v>1000</v>
      </c>
    </row>
    <row r="16" spans="3:8" ht="12.75">
      <c r="C16" t="s">
        <v>34</v>
      </c>
      <c r="D16">
        <v>10</v>
      </c>
      <c r="E16" t="s">
        <v>40</v>
      </c>
      <c r="F16">
        <v>100</v>
      </c>
      <c r="G16" t="s">
        <v>47</v>
      </c>
      <c r="H16">
        <v>1000</v>
      </c>
    </row>
    <row r="17" spans="3:8" ht="12.75">
      <c r="C17" t="s">
        <v>35</v>
      </c>
      <c r="D17">
        <v>10</v>
      </c>
      <c r="E17" t="s">
        <v>41</v>
      </c>
      <c r="F17">
        <v>100</v>
      </c>
      <c r="G17" t="s">
        <v>48</v>
      </c>
      <c r="H17">
        <v>1000</v>
      </c>
    </row>
    <row r="18" spans="3:8" ht="12.75">
      <c r="C18" t="s">
        <v>36</v>
      </c>
      <c r="D18">
        <v>10</v>
      </c>
      <c r="E18" t="s">
        <v>42</v>
      </c>
      <c r="F18">
        <v>100</v>
      </c>
      <c r="G18" t="s">
        <v>49</v>
      </c>
      <c r="H18">
        <v>1000</v>
      </c>
    </row>
    <row r="19" spans="3:8" ht="12.75">
      <c r="C19" t="s">
        <v>37</v>
      </c>
      <c r="D19">
        <v>10</v>
      </c>
      <c r="E19" t="s">
        <v>43</v>
      </c>
      <c r="F19">
        <v>100</v>
      </c>
      <c r="G19" t="s">
        <v>50</v>
      </c>
      <c r="H19">
        <v>1000</v>
      </c>
    </row>
    <row r="20" spans="3:8" ht="12.75">
      <c r="C20" t="s">
        <v>10</v>
      </c>
      <c r="D20">
        <v>10</v>
      </c>
      <c r="E20" t="s">
        <v>44</v>
      </c>
      <c r="F20">
        <v>100</v>
      </c>
      <c r="G20" t="s">
        <v>51</v>
      </c>
      <c r="H20">
        <v>1000</v>
      </c>
    </row>
  </sheetData>
  <sheetProtection/>
  <mergeCells count="17">
    <mergeCell ref="X8:AB8"/>
    <mergeCell ref="L12:P12"/>
    <mergeCell ref="X12:AB12"/>
    <mergeCell ref="X9:AB9"/>
    <mergeCell ref="L11:P11"/>
    <mergeCell ref="R11:V11"/>
    <mergeCell ref="X11:AB11"/>
    <mergeCell ref="E11:F11"/>
    <mergeCell ref="E5:F5"/>
    <mergeCell ref="L5:P5"/>
    <mergeCell ref="R5:V5"/>
    <mergeCell ref="L9:P9"/>
    <mergeCell ref="X5:AB5"/>
    <mergeCell ref="L6:P6"/>
    <mergeCell ref="X6:AB6"/>
    <mergeCell ref="L8:P8"/>
    <mergeCell ref="R8:V8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Herbaut</dc:creator>
  <cp:keywords/>
  <dc:description/>
  <cp:lastModifiedBy>Cathy</cp:lastModifiedBy>
  <cp:lastPrinted>2019-11-24T06:44:47Z</cp:lastPrinted>
  <dcterms:created xsi:type="dcterms:W3CDTF">2006-06-12T15:16:26Z</dcterms:created>
  <dcterms:modified xsi:type="dcterms:W3CDTF">2020-09-25T19:40:59Z</dcterms:modified>
  <cp:category/>
  <cp:version/>
  <cp:contentType/>
  <cp:contentStatus/>
</cp:coreProperties>
</file>